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<sst xmlns="http://schemas.openxmlformats.org/spreadsheetml/2006/main" count="168" uniqueCount="113">
  <si>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</si>
  <si>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</si>
  <si>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</si>
  <si>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</si>
  <si>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</si>
  <si>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</si>
  <si>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</si>
  <si>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</si>
  <si>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</si>
  <si>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</si>
  <si>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</si>
  <si>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</si>
  <si>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</si>
  <si>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</si>
  <si>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</si>
  <si>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</si>
  <si>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</si>
  <si>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</si>
  <si>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</si>
  <si>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</si>
  <si>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</si>
  <si>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</si>
  <si>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</si>
  <si>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</si>
  <si>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</si>
  <si>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</si>
  <si>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</si>
  <si>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</si>
  <si>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</si>
  <si>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</si>
  <si>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</si>
  <si>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</si>
  <si>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</si>
  <si>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</si>
  <si>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</si>
  <si>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</si>
  <si>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</si>
  <si>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</si>
  <si>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</si>
  <si>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</si>
  <si>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</si>
  <si>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</si>
  <si>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</si>
  <si>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</si>
  <si>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</si>
  <si>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</si>
  <si>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</si>
  <si>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</si>
  <si>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</si>
  <si>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</si>
  <si>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</si>
  <si>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</si>
  <si>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</si>
  <si>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</si>
  <si>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</si>
  <si>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</si>
  <si>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</si>
  <si>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</si>
  <si>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</si>
  <si>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</si>
  <si>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</si>
  <si>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</si>
  <si>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</si>
  <si>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</si>
  <si>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</si>
  <si>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</si>
  <si>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</si>
  <si>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</si>
  <si>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</si>
  <si>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</si>
  <si>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</si>
  <si>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</si>
  <si>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</si>
  <si>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</si>
  <si>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</si>
  <si>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</si>
  <si>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</si>
  <si>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</si>
  <si>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</si>
  <si>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</si>
  <si>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</si>
  <si>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</si>
  <si>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</si>
  <si>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</si>
  <si>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</si>
  <si>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</si>
  <si>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</si>
  <si>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</si>
  <si>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</si>
  <si>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</si>
  <si>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</si>
  <si>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</si>
  <si>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</si>
  <si>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</si>
  <si>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</si>
  <si>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</si>
  <si>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</si>
  <si>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</si>
  <si>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</si>
  <si>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</si>
  <si>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</si>
  <si>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</si>
  <si>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</si>
  <si>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</si>
  <si>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</si>
  <si>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</si>
  <si>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</si>
  <si>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</si>
  <si>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</si>
  <si>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</si>
  <si>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</si>
  <si>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</si>
  <si>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07.08.2019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</si>
</sst>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127571.5</c:v>
                </c:pt>
              </c:numCache>
            </c:numRef>
          </c:val>
          <c:shape val="box"/>
        </c:ser>
        <c:shape val="box"/>
        <c:axId val="39760596"/>
        <c:axId val="22301045"/>
      </c:bar3D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0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541693.4999999999</c:v>
                </c:pt>
              </c:numCache>
            </c:numRef>
          </c:val>
          <c:shape val="box"/>
        </c:ser>
        <c:shape val="box"/>
        <c:axId val="66491678"/>
        <c:axId val="61554191"/>
      </c:bar3D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234716.7369999999</c:v>
                </c:pt>
              </c:numCache>
            </c:numRef>
          </c:val>
          <c:shape val="box"/>
        </c:ser>
        <c:shape val="box"/>
        <c:axId val="17116808"/>
        <c:axId val="19833545"/>
      </c:bar3D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6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14728.699999999997</c:v>
                </c:pt>
              </c:numCache>
            </c:numRef>
          </c:val>
          <c:shape val="box"/>
        </c:ser>
        <c:shape val="box"/>
        <c:axId val="44284178"/>
        <c:axId val="63013283"/>
      </c:bar3D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25652.600000000006</c:v>
                </c:pt>
              </c:numCache>
            </c:numRef>
          </c:val>
          <c:shape val="box"/>
        </c:ser>
        <c:shape val="box"/>
        <c:axId val="30248636"/>
        <c:axId val="3802269"/>
      </c:bar3D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2269"/>
        <c:crosses val="autoZero"/>
        <c:auto val="1"/>
        <c:lblOffset val="100"/>
        <c:tickLblSkip val="2"/>
        <c:noMultiLvlLbl val="0"/>
      </c:catAx>
      <c:valAx>
        <c:axId val="3802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6622.799999999999</c:v>
                </c:pt>
              </c:numCache>
            </c:numRef>
          </c:val>
          <c:shape val="box"/>
        </c:ser>
        <c:shape val="box"/>
        <c:axId val="34220422"/>
        <c:axId val="39548343"/>
      </c:bar3D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48343"/>
        <c:crosses val="autoZero"/>
        <c:auto val="1"/>
        <c:lblOffset val="100"/>
        <c:tickLblSkip val="1"/>
        <c:noMultiLvlLbl val="0"/>
      </c:catAx>
      <c:valAx>
        <c:axId val="39548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0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61190.49999999999</c:v>
                </c:pt>
              </c:numCache>
            </c:numRef>
          </c:val>
          <c:shape val="box"/>
        </c:ser>
        <c:shape val="box"/>
        <c:axId val="20390768"/>
        <c:axId val="49299185"/>
      </c:bar3D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9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541693.4999999999</c:v>
                </c:pt>
                <c:pt idx="1">
                  <c:v>234716.7369999999</c:v>
                </c:pt>
                <c:pt idx="2">
                  <c:v>14728.699999999997</c:v>
                </c:pt>
                <c:pt idx="3">
                  <c:v>25652.600000000006</c:v>
                </c:pt>
                <c:pt idx="4">
                  <c:v>6622.799999999999</c:v>
                </c:pt>
                <c:pt idx="5">
                  <c:v>127571.5</c:v>
                </c:pt>
                <c:pt idx="6">
                  <c:v>61190.49999999999</c:v>
                </c:pt>
              </c:numCache>
            </c:numRef>
          </c:val>
          <c:shape val="box"/>
        </c:ser>
        <c:shape val="box"/>
        <c:axId val="41039482"/>
        <c:axId val="33811019"/>
      </c:bar3D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1251617.3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603232.3</c:v>
                </c:pt>
                <c:pt idx="1">
                  <c:v>63815.89999999997</c:v>
                </c:pt>
                <c:pt idx="2">
                  <c:v>27075.2</c:v>
                </c:pt>
                <c:pt idx="3">
                  <c:v>46559.80000000001</c:v>
                </c:pt>
                <c:pt idx="4">
                  <c:v>38.49999999999999</c:v>
                </c:pt>
                <c:pt idx="5">
                  <c:v>683345.15679</c:v>
                </c:pt>
              </c:numCache>
            </c:numRef>
          </c:val>
          <c:shape val="box"/>
        </c:ser>
        <c:shape val="box"/>
        <c:axId val="35863716"/>
        <c:axId val="54337989"/>
      </c:bar3D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109</v>
      </c>
      <c r="C3" s="174" t="s">
        <v>103</v>
      </c>
      <c r="D3" s="174" t="s">
        <v>20</v>
      </c>
      <c r="E3" s="174" t="s">
        <v>19</v>
      </c>
      <c r="F3" s="174" t="s">
        <v>111</v>
      </c>
      <c r="G3" s="174" t="s">
        <v>105</v>
      </c>
      <c r="H3" s="174" t="s">
        <v>110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579162.3-150.8+52205.4</f>
        <v>631216.9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</f>
        <v>541693.4999999999</v>
      </c>
      <c r="E6" s="3">
        <f>D6/D156*100</f>
        <v>38.03848796966143</v>
      </c>
      <c r="F6" s="3">
        <f>D6/B6*100</f>
        <v>85.81733157017815</v>
      </c>
      <c r="G6" s="3">
        <f aca="true" t="shared" si="0" ref="G6:G43">D6/C6*100</f>
        <v>58.75594481278679</v>
      </c>
      <c r="H6" s="36">
        <f aca="true" t="shared" si="1" ref="H6:H12">B6-D6</f>
        <v>89523.40000000014</v>
      </c>
      <c r="I6" s="36">
        <f aca="true" t="shared" si="2" ref="I6:I43">C6-D6</f>
        <v>380244.70000000007</v>
      </c>
      <c r="J6" s="128"/>
      <c r="L6" s="129">
        <f>H6-H7</f>
        <v>63770.70000000016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</f>
        <v>189614.80000000002</v>
      </c>
      <c r="E7" s="120">
        <f>D7/D6*100</f>
        <v>35.00407518273711</v>
      </c>
      <c r="F7" s="120">
        <f>D7/B7*100</f>
        <v>88.04243908667743</v>
      </c>
      <c r="G7" s="120">
        <f>D7/C7*100</f>
        <v>63.424933285255456</v>
      </c>
      <c r="H7" s="119">
        <f t="shared" si="1"/>
        <v>25752.699999999983</v>
      </c>
      <c r="I7" s="119">
        <f t="shared" si="2"/>
        <v>109344.6</v>
      </c>
    </row>
    <row r="8" spans="1:9" s="128" customFormat="1" ht="18">
      <c r="A8" s="88" t="s">
        <v>3</v>
      </c>
      <c r="B8" s="31">
        <v>506243.7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</f>
        <v>446373.20000000007</v>
      </c>
      <c r="E8" s="92">
        <f>D8/D6*100</f>
        <v>82.4032778683887</v>
      </c>
      <c r="F8" s="92">
        <f>D8/B8*100</f>
        <v>88.17358122185028</v>
      </c>
      <c r="G8" s="92">
        <f t="shared" si="0"/>
        <v>61.19377244694646</v>
      </c>
      <c r="H8" s="90">
        <f t="shared" si="1"/>
        <v>59870.49999999994</v>
      </c>
      <c r="I8" s="90">
        <f t="shared" si="2"/>
        <v>283068.9999999999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0.0069411946054364695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</f>
        <v>24984.399999999998</v>
      </c>
      <c r="E10" s="92">
        <f>D10/D6*100</f>
        <v>4.61227613032093</v>
      </c>
      <c r="F10" s="92">
        <f aca="true" t="shared" si="3" ref="F10:F41">D10/B10*100</f>
        <v>87.66210071296244</v>
      </c>
      <c r="G10" s="92">
        <f t="shared" si="0"/>
        <v>57.5149977670247</v>
      </c>
      <c r="H10" s="90">
        <f t="shared" si="1"/>
        <v>3516.4000000000015</v>
      </c>
      <c r="I10" s="90">
        <f t="shared" si="2"/>
        <v>18455.400000000005</v>
      </c>
    </row>
    <row r="11" spans="1:9" s="128" customFormat="1" ht="18">
      <c r="A11" s="88" t="s">
        <v>0</v>
      </c>
      <c r="B11" s="31">
        <f>57233.2-150.8+0.1+4503.1</f>
        <v>61585.59999999999</v>
      </c>
      <c r="C11" s="32">
        <f>98224.3+33+0.3</f>
        <v>98257.6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</f>
        <v>49900.49999999997</v>
      </c>
      <c r="E11" s="92">
        <f>D11/D6*100</f>
        <v>9.211943654483575</v>
      </c>
      <c r="F11" s="92">
        <f t="shared" si="3"/>
        <v>81.0262463952612</v>
      </c>
      <c r="G11" s="92">
        <f t="shared" si="0"/>
        <v>50.78538454022892</v>
      </c>
      <c r="H11" s="90">
        <f t="shared" si="1"/>
        <v>11685.10000000002</v>
      </c>
      <c r="I11" s="90">
        <f t="shared" si="2"/>
        <v>48357.100000000035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</f>
        <v>6806.8</v>
      </c>
      <c r="E12" s="92">
        <f>D12/D6*100</f>
        <v>1.2565777510714087</v>
      </c>
      <c r="F12" s="92">
        <f t="shared" si="3"/>
        <v>81.51075346074629</v>
      </c>
      <c r="G12" s="92">
        <f t="shared" si="0"/>
        <v>52.40232495477116</v>
      </c>
      <c r="H12" s="90">
        <f t="shared" si="1"/>
        <v>1543.999999999999</v>
      </c>
      <c r="I12" s="90">
        <f t="shared" si="2"/>
        <v>6182.7</v>
      </c>
    </row>
    <row r="13" spans="1:9" s="128" customFormat="1" ht="18.75" thickBot="1">
      <c r="A13" s="88" t="s">
        <v>25</v>
      </c>
      <c r="B13" s="32">
        <f>B6-B8-B9-B10-B11-B12</f>
        <v>26484.30000000002</v>
      </c>
      <c r="C13" s="32">
        <f>C6-C8-C9-C10-C11-C12</f>
        <v>37704.19999999998</v>
      </c>
      <c r="D13" s="32">
        <f>D6-D8-D9-D10-D11-D12</f>
        <v>13590.999999999844</v>
      </c>
      <c r="E13" s="92">
        <f>D13/D6*100</f>
        <v>2.5089834011299463</v>
      </c>
      <c r="F13" s="92">
        <f t="shared" si="3"/>
        <v>51.317195470523416</v>
      </c>
      <c r="G13" s="92">
        <f t="shared" si="0"/>
        <v>36.04638210066744</v>
      </c>
      <c r="H13" s="90">
        <f aca="true" t="shared" si="4" ref="H13:H44">B13-D13</f>
        <v>12893.300000000178</v>
      </c>
      <c r="I13" s="90">
        <f t="shared" si="2"/>
        <v>24113.20000000014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287640.5</f>
        <v>287640.5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</f>
        <v>234716.7369999999</v>
      </c>
      <c r="E18" s="3">
        <f>D18/D156*100</f>
        <v>16.482143087655075</v>
      </c>
      <c r="F18" s="3">
        <f>D18/B18*100</f>
        <v>81.60072625377856</v>
      </c>
      <c r="G18" s="3">
        <f t="shared" si="0"/>
        <v>56.09108547509367</v>
      </c>
      <c r="H18" s="149">
        <f t="shared" si="4"/>
        <v>52923.76300000009</v>
      </c>
      <c r="I18" s="36">
        <f t="shared" si="2"/>
        <v>183739.66300000018</v>
      </c>
      <c r="J18" s="128"/>
      <c r="L18" s="129">
        <f>H18-H19</f>
        <v>35823.00000000012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</f>
        <v>119703.53700000001</v>
      </c>
      <c r="E19" s="120">
        <f>D19/D18*100</f>
        <v>50.99914839051297</v>
      </c>
      <c r="F19" s="120">
        <f t="shared" si="3"/>
        <v>87.49983516599991</v>
      </c>
      <c r="G19" s="120">
        <f t="shared" si="0"/>
        <v>58.290714032843425</v>
      </c>
      <c r="H19" s="119">
        <f t="shared" si="4"/>
        <v>17100.762999999977</v>
      </c>
      <c r="I19" s="119">
        <f t="shared" si="2"/>
        <v>85652.56300000002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</f>
        <v>496.59999999999997</v>
      </c>
      <c r="E24" s="92">
        <f>D24/D18*100</f>
        <v>0.21157417504487555</v>
      </c>
      <c r="F24" s="92">
        <f t="shared" si="3"/>
        <v>73.2124428718856</v>
      </c>
      <c r="G24" s="92">
        <f t="shared" si="0"/>
        <v>49.68981388833299</v>
      </c>
      <c r="H24" s="90">
        <f t="shared" si="4"/>
        <v>181.7</v>
      </c>
      <c r="I24" s="90">
        <f t="shared" si="2"/>
        <v>502.8</v>
      </c>
    </row>
    <row r="25" spans="1:9" s="128" customFormat="1" ht="18.75" thickBot="1">
      <c r="A25" s="88" t="s">
        <v>25</v>
      </c>
      <c r="B25" s="32">
        <f>B18-B24</f>
        <v>286962.2</v>
      </c>
      <c r="C25" s="32">
        <f>C18-C24</f>
        <v>417457.00000000006</v>
      </c>
      <c r="D25" s="32">
        <f>D18-D24</f>
        <v>234220.1369999999</v>
      </c>
      <c r="E25" s="92">
        <f>D25/D18*100</f>
        <v>99.78842582495511</v>
      </c>
      <c r="F25" s="92">
        <f t="shared" si="3"/>
        <v>81.6205538569191</v>
      </c>
      <c r="G25" s="92">
        <f t="shared" si="0"/>
        <v>56.10641024105474</v>
      </c>
      <c r="H25" s="90">
        <f t="shared" si="4"/>
        <v>52742.06300000011</v>
      </c>
      <c r="I25" s="90">
        <f t="shared" si="2"/>
        <v>183236.86300000016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</f>
        <v>14728.699999999997</v>
      </c>
      <c r="E33" s="3">
        <f>D33/D156*100</f>
        <v>1.0342702612432166</v>
      </c>
      <c r="F33" s="3">
        <f>D33/B33*100</f>
        <v>82.17719032979784</v>
      </c>
      <c r="G33" s="148">
        <f t="shared" si="0"/>
        <v>54.082029815671575</v>
      </c>
      <c r="H33" s="149">
        <f t="shared" si="4"/>
        <v>3194.4000000000015</v>
      </c>
      <c r="I33" s="36">
        <f t="shared" si="2"/>
        <v>12505.300000000003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</f>
        <v>8308.2</v>
      </c>
      <c r="E34" s="92">
        <f>D34/D33*100</f>
        <v>56.408236979502625</v>
      </c>
      <c r="F34" s="92">
        <f t="shared" si="3"/>
        <v>85.52810376775788</v>
      </c>
      <c r="G34" s="92">
        <f t="shared" si="0"/>
        <v>58.279437141374046</v>
      </c>
      <c r="H34" s="90">
        <f t="shared" si="4"/>
        <v>1405.7999999999993</v>
      </c>
      <c r="I34" s="90">
        <f t="shared" si="2"/>
        <v>5947.5999999999985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0.3700258678634231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</f>
        <v>993.5000000000001</v>
      </c>
      <c r="E36" s="92">
        <f>D36/D33*100</f>
        <v>6.745333939858917</v>
      </c>
      <c r="F36" s="92">
        <f t="shared" si="3"/>
        <v>82.6676651689133</v>
      </c>
      <c r="G36" s="92">
        <f t="shared" si="0"/>
        <v>47.57913893012786</v>
      </c>
      <c r="H36" s="90">
        <f t="shared" si="4"/>
        <v>208.30000000000007</v>
      </c>
      <c r="I36" s="90">
        <f t="shared" si="2"/>
        <v>1094.6000000000004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</f>
        <v>249.3</v>
      </c>
      <c r="E37" s="95">
        <f>D37/D33*100</f>
        <v>1.692613740520209</v>
      </c>
      <c r="F37" s="95">
        <f t="shared" si="3"/>
        <v>48.35143522110163</v>
      </c>
      <c r="G37" s="95">
        <f t="shared" si="0"/>
        <v>23.02789580639202</v>
      </c>
      <c r="H37" s="86">
        <f t="shared" si="4"/>
        <v>266.3</v>
      </c>
      <c r="I37" s="93">
        <f t="shared" si="2"/>
        <v>833.3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0.6361729141064725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5029.499999999996</v>
      </c>
      <c r="E39" s="92">
        <f>D39/D33*100</f>
        <v>34.14761655814836</v>
      </c>
      <c r="F39" s="92">
        <f t="shared" si="3"/>
        <v>79.53413349779397</v>
      </c>
      <c r="G39" s="92">
        <f t="shared" si="0"/>
        <v>52.67319474262969</v>
      </c>
      <c r="H39" s="90">
        <f t="shared" si="4"/>
        <v>1294.2000000000016</v>
      </c>
      <c r="I39" s="90">
        <f t="shared" si="2"/>
        <v>4519.000000000004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19.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</f>
        <v>453.00000000000006</v>
      </c>
      <c r="E43" s="3">
        <f>D43/D156*100</f>
        <v>0.031810304259247406</v>
      </c>
      <c r="F43" s="3">
        <f>D43/B43*100</f>
        <v>69.37212863705973</v>
      </c>
      <c r="G43" s="3">
        <f t="shared" si="0"/>
        <v>46.21977349250077</v>
      </c>
      <c r="H43" s="149">
        <f t="shared" si="4"/>
        <v>199.99999999999994</v>
      </c>
      <c r="I43" s="36">
        <f t="shared" si="2"/>
        <v>527.0999999999999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</f>
        <v>9513.1</v>
      </c>
      <c r="E46" s="3">
        <f>D46/D156*100</f>
        <v>0.6680234115864161</v>
      </c>
      <c r="F46" s="3">
        <f>D46/B46*100</f>
        <v>85.28027538973205</v>
      </c>
      <c r="G46" s="3">
        <f aca="true" t="shared" si="5" ref="G46:G78">D46/C46*100</f>
        <v>56.28786802991576</v>
      </c>
      <c r="H46" s="36">
        <f>B46-D46</f>
        <v>1642</v>
      </c>
      <c r="I46" s="36">
        <f aca="true" t="shared" si="6" ref="I46:I79">C46-D46</f>
        <v>7387.699999999995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</f>
        <v>8664.4</v>
      </c>
      <c r="E47" s="92">
        <f>D47/D46*100</f>
        <v>91.0786179058351</v>
      </c>
      <c r="F47" s="92">
        <f aca="true" t="shared" si="7" ref="F47:F76">D47/B47*100</f>
        <v>86.01095933926301</v>
      </c>
      <c r="G47" s="92">
        <f t="shared" si="5"/>
        <v>56.73797877007903</v>
      </c>
      <c r="H47" s="90">
        <f aca="true" t="shared" si="8" ref="H47:H76">B47-D47</f>
        <v>1409.2000000000007</v>
      </c>
      <c r="I47" s="90">
        <f t="shared" si="6"/>
        <v>6606.5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0.009460638487979733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0.601276135013823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5.7604776571254375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242.60000000000073</v>
      </c>
      <c r="E51" s="92">
        <f>D51/D46*100</f>
        <v>2.550167663537656</v>
      </c>
      <c r="F51" s="92">
        <f t="shared" si="7"/>
        <v>79.75016436554921</v>
      </c>
      <c r="G51" s="92">
        <f t="shared" si="5"/>
        <v>46.33307868602035</v>
      </c>
      <c r="H51" s="90">
        <f t="shared" si="8"/>
        <v>61.59999999999931</v>
      </c>
      <c r="I51" s="90">
        <f t="shared" si="6"/>
        <v>280.99999999999534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</f>
        <v>25652.600000000006</v>
      </c>
      <c r="E52" s="3">
        <f>D52/D156*100</f>
        <v>1.8013620552776382</v>
      </c>
      <c r="F52" s="3">
        <f>D52/B52*100</f>
        <v>72.79481038377283</v>
      </c>
      <c r="G52" s="3">
        <f t="shared" si="5"/>
        <v>49.855598614679586</v>
      </c>
      <c r="H52" s="36">
        <f>B52-D52</f>
        <v>9586.999999999993</v>
      </c>
      <c r="I52" s="36">
        <f t="shared" si="6"/>
        <v>25801.199999999997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721.7+980.4+865.2+984.4+270.7+792.3+9.9+66.7+1210.9+835.2+313.7+945.1+17.3+739.5+1432.2+7.4+1036.6-0.2+2347.5+193+703.6+685.6+56.7</f>
        <v>15215.400000000001</v>
      </c>
      <c r="E53" s="92">
        <f>D53/D52*100</f>
        <v>59.3132859827074</v>
      </c>
      <c r="F53" s="92">
        <f t="shared" si="7"/>
        <v>83.06891016891782</v>
      </c>
      <c r="G53" s="92">
        <f t="shared" si="5"/>
        <v>58.6111656824564</v>
      </c>
      <c r="H53" s="90">
        <f t="shared" si="8"/>
        <v>3101.199999999997</v>
      </c>
      <c r="I53" s="90">
        <f t="shared" si="6"/>
        <v>10744.5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</f>
        <v>2710.6000000000004</v>
      </c>
      <c r="C55" s="32">
        <f>4332.1-250</f>
        <v>4082.1000000000004</v>
      </c>
      <c r="D55" s="33">
        <f>3.2+7.6+9.6+11.4+10.1+24.7+6.6+7.8+2.3+6.6+70.1+102.1+3.2+185.8+105+116.2+245+84+7.3+8.9+0.2+110.8+122.9-0.1+5.4+43.7+5.9+0.4+35.5+6.2+57+84.1+17.2+1.6+53.4</f>
        <v>1561.7000000000005</v>
      </c>
      <c r="E55" s="92">
        <f>D55/D52*100</f>
        <v>6.087881930096755</v>
      </c>
      <c r="F55" s="92">
        <f t="shared" si="7"/>
        <v>57.614550284069956</v>
      </c>
      <c r="G55" s="92">
        <f t="shared" si="5"/>
        <v>38.25726954263738</v>
      </c>
      <c r="H55" s="90">
        <f t="shared" si="8"/>
        <v>1148.8999999999999</v>
      </c>
      <c r="I55" s="90">
        <f t="shared" si="6"/>
        <v>2520.3999999999996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</f>
        <v>693.8999999999999</v>
      </c>
      <c r="E56" s="92">
        <f>D56/D52*100</f>
        <v>2.704988967979853</v>
      </c>
      <c r="F56" s="92">
        <f t="shared" si="7"/>
        <v>82.66619013581128</v>
      </c>
      <c r="G56" s="92">
        <f t="shared" si="5"/>
        <v>49.16046758767268</v>
      </c>
      <c r="H56" s="90">
        <f t="shared" si="8"/>
        <v>145.5000000000001</v>
      </c>
      <c r="I56" s="90">
        <f t="shared" si="6"/>
        <v>717.6000000000001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</f>
        <v>1449</v>
      </c>
      <c r="E57" s="92">
        <f>D57/D52*100</f>
        <v>5.648550244419668</v>
      </c>
      <c r="F57" s="92">
        <f>D57/B57*100</f>
        <v>55.14328119648362</v>
      </c>
      <c r="G57" s="92">
        <f>D57/C57*100</f>
        <v>39.375</v>
      </c>
      <c r="H57" s="90">
        <f t="shared" si="8"/>
        <v>1178.6999999999998</v>
      </c>
      <c r="I57" s="90">
        <f t="shared" si="6"/>
        <v>2231</v>
      </c>
    </row>
    <row r="58" spans="1:9" s="128" customFormat="1" ht="18.75" thickBot="1">
      <c r="A58" s="88" t="s">
        <v>25</v>
      </c>
      <c r="B58" s="32">
        <f>B52-B53-B56-B55-B54-B57</f>
        <v>10745.3</v>
      </c>
      <c r="C58" s="32">
        <f>C52-C53-C56-C55-C54-C57</f>
        <v>16303.900000000001</v>
      </c>
      <c r="D58" s="32">
        <f>D52-D53-D56-D55-D54-D57</f>
        <v>6732.600000000004</v>
      </c>
      <c r="E58" s="92">
        <f>D58/D52*100</f>
        <v>26.245292874796327</v>
      </c>
      <c r="F58" s="92">
        <f t="shared" si="7"/>
        <v>62.65623109638637</v>
      </c>
      <c r="G58" s="92">
        <f t="shared" si="5"/>
        <v>41.2944142199106</v>
      </c>
      <c r="H58" s="90">
        <f>B58-D58</f>
        <v>4012.6999999999953</v>
      </c>
      <c r="I58" s="90">
        <f>C58-D58</f>
        <v>9571.299999999997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</f>
        <v>6622.799999999999</v>
      </c>
      <c r="E60" s="3">
        <f>D60/D156*100</f>
        <v>0.46506243498486466</v>
      </c>
      <c r="F60" s="3">
        <f>D60/B60*100</f>
        <v>89.36928183952715</v>
      </c>
      <c r="G60" s="3">
        <f t="shared" si="5"/>
        <v>74.80093518110662</v>
      </c>
      <c r="H60" s="36">
        <f>B60-D60</f>
        <v>787.8000000000011</v>
      </c>
      <c r="I60" s="36">
        <f t="shared" si="6"/>
        <v>2231.1000000000004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</f>
        <v>2080.1000000000004</v>
      </c>
      <c r="E61" s="92">
        <f>D61/D60*100</f>
        <v>31.40816573050674</v>
      </c>
      <c r="F61" s="92">
        <f t="shared" si="7"/>
        <v>84.51568340646838</v>
      </c>
      <c r="G61" s="92">
        <f t="shared" si="5"/>
        <v>57.35200860238773</v>
      </c>
      <c r="H61" s="90">
        <f t="shared" si="8"/>
        <v>381.0999999999999</v>
      </c>
      <c r="I61" s="90">
        <f t="shared" si="6"/>
        <v>1546.7999999999997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6.302470254273118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</f>
        <v>250.60000000000002</v>
      </c>
      <c r="E63" s="92">
        <f>D63/D60*100</f>
        <v>3.783898049163496</v>
      </c>
      <c r="F63" s="92">
        <f t="shared" si="7"/>
        <v>77.32181425485962</v>
      </c>
      <c r="G63" s="92">
        <f t="shared" si="5"/>
        <v>52.724594992636234</v>
      </c>
      <c r="H63" s="90">
        <f t="shared" si="8"/>
        <v>73.5</v>
      </c>
      <c r="I63" s="90">
        <f t="shared" si="6"/>
        <v>224.7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494.9+450.8+494.9+146.2+852.6+994.7-0.1</f>
        <v>3434.0000000000005</v>
      </c>
      <c r="E64" s="92">
        <f>D64/D60*100</f>
        <v>51.85118076946308</v>
      </c>
      <c r="F64" s="92">
        <f t="shared" si="7"/>
        <v>99.99708802888676</v>
      </c>
      <c r="G64" s="92">
        <f t="shared" si="5"/>
        <v>99.99708802888676</v>
      </c>
      <c r="H64" s="90">
        <f t="shared" si="8"/>
        <v>0.0999999999994543</v>
      </c>
      <c r="I64" s="90">
        <f t="shared" si="6"/>
        <v>0.0999999999994543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440.6999999999981</v>
      </c>
      <c r="E65" s="92">
        <f>D65/D60*100</f>
        <v>6.654285196593558</v>
      </c>
      <c r="F65" s="92">
        <f t="shared" si="7"/>
        <v>57.14470954356826</v>
      </c>
      <c r="G65" s="92">
        <f t="shared" si="5"/>
        <v>49.09759358288749</v>
      </c>
      <c r="H65" s="90">
        <f t="shared" si="8"/>
        <v>330.50000000000125</v>
      </c>
      <c r="I65" s="90">
        <f t="shared" si="6"/>
        <v>456.9000000000018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248.3</v>
      </c>
      <c r="E70" s="27">
        <f>D70/D156*100</f>
        <v>0.017435979133711102</v>
      </c>
      <c r="F70" s="3">
        <f>D70/B70*100</f>
        <v>85.7685664939551</v>
      </c>
      <c r="G70" s="3">
        <f t="shared" si="5"/>
        <v>60.76847772883015</v>
      </c>
      <c r="H70" s="36">
        <f>B70-D70</f>
        <v>41.19999999999999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f>93.2-21</f>
        <v>72.2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42.936288088642655</v>
      </c>
      <c r="G72" s="92">
        <f t="shared" si="5"/>
        <v>16.20491374803973</v>
      </c>
      <c r="H72" s="90">
        <f t="shared" si="8"/>
        <v>41.2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150098.4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</f>
        <v>127571.5</v>
      </c>
      <c r="E92" s="3">
        <f>D92/D156*100</f>
        <v>8.958252162932848</v>
      </c>
      <c r="F92" s="3">
        <f aca="true" t="shared" si="11" ref="F92:F98">D92/B92*100</f>
        <v>84.99191197241277</v>
      </c>
      <c r="G92" s="3">
        <f t="shared" si="9"/>
        <v>58.72854674681191</v>
      </c>
      <c r="H92" s="36">
        <f aca="true" t="shared" si="12" ref="H92:H98">B92-D92</f>
        <v>22526.899999999994</v>
      </c>
      <c r="I92" s="36">
        <f t="shared" si="10"/>
        <v>89650.79999999999</v>
      </c>
      <c r="J92" s="128"/>
    </row>
    <row r="93" spans="1:9" s="128" customFormat="1" ht="21.75" customHeight="1">
      <c r="A93" s="88" t="s">
        <v>3</v>
      </c>
      <c r="B93" s="107">
        <v>141469.3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</f>
        <v>120934.89999999998</v>
      </c>
      <c r="E93" s="92">
        <f>D93/D92*100</f>
        <v>94.79774087472514</v>
      </c>
      <c r="F93" s="92">
        <f t="shared" si="11"/>
        <v>85.48490732618312</v>
      </c>
      <c r="G93" s="92">
        <f t="shared" si="9"/>
        <v>59.34269817023052</v>
      </c>
      <c r="H93" s="90">
        <f t="shared" si="12"/>
        <v>20534.40000000001</v>
      </c>
      <c r="I93" s="90">
        <f t="shared" si="10"/>
        <v>82855.80000000003</v>
      </c>
    </row>
    <row r="94" spans="1:9" s="128" customFormat="1" ht="18">
      <c r="A94" s="88" t="s">
        <v>23</v>
      </c>
      <c r="B94" s="107">
        <v>1555.3</v>
      </c>
      <c r="C94" s="108">
        <v>2704.7</v>
      </c>
      <c r="D94" s="90">
        <f>10+5.9+981.6+112.5+3.5+4.3+3+9.2+59.4+52.3+6.5+0.9+71.3+23+0.6+0.1</f>
        <v>1344.1</v>
      </c>
      <c r="E94" s="92">
        <f>D94/D92*100</f>
        <v>1.0536052331437664</v>
      </c>
      <c r="F94" s="92">
        <f t="shared" si="11"/>
        <v>86.42062624574038</v>
      </c>
      <c r="G94" s="92">
        <f t="shared" si="9"/>
        <v>49.694975413169665</v>
      </c>
      <c r="H94" s="90">
        <f t="shared" si="12"/>
        <v>211.20000000000005</v>
      </c>
      <c r="I94" s="90">
        <f t="shared" si="10"/>
        <v>1360.6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7073.800000000006</v>
      </c>
      <c r="C96" s="108">
        <f>C92-C93-C94-C95</f>
        <v>10726.899999999976</v>
      </c>
      <c r="D96" s="108">
        <f>D92-D93-D94-D95</f>
        <v>5292.50000000002</v>
      </c>
      <c r="E96" s="92">
        <f>D96/D92*100</f>
        <v>4.148653892131096</v>
      </c>
      <c r="F96" s="92">
        <f t="shared" si="11"/>
        <v>74.81834374734959</v>
      </c>
      <c r="G96" s="92">
        <f>D96/C96*100</f>
        <v>49.338578713328474</v>
      </c>
      <c r="H96" s="90">
        <f t="shared" si="12"/>
        <v>1781.2999999999856</v>
      </c>
      <c r="I96" s="90">
        <f>C96-D96</f>
        <v>5434.399999999956</v>
      </c>
    </row>
    <row r="97" spans="1:10" ht="18.75">
      <c r="A97" s="74" t="s">
        <v>10</v>
      </c>
      <c r="B97" s="82">
        <v>69905.1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</f>
        <v>61190.49999999999</v>
      </c>
      <c r="E97" s="73">
        <f>D97/D156*100</f>
        <v>4.296883935486706</v>
      </c>
      <c r="F97" s="75">
        <f t="shared" si="11"/>
        <v>87.53367064777818</v>
      </c>
      <c r="G97" s="72">
        <f>D97/C97*100</f>
        <v>45.808438595558734</v>
      </c>
      <c r="H97" s="76">
        <f t="shared" si="12"/>
        <v>8714.600000000013</v>
      </c>
      <c r="I97" s="78">
        <f>C97-D97</f>
        <v>72388.6</v>
      </c>
      <c r="J97" s="128"/>
    </row>
    <row r="98" spans="1:9" s="128" customFormat="1" ht="18.75" thickBot="1">
      <c r="A98" s="110" t="s">
        <v>81</v>
      </c>
      <c r="B98" s="111">
        <v>10970.9</v>
      </c>
      <c r="C98" s="112">
        <f>16376.6</f>
        <v>16376.6</v>
      </c>
      <c r="D98" s="113">
        <f>101+2.6+598.7+1.6+2603.8+3.8+0.7+1149.5+2.1+129.3+1033.7+0.3+164.7+461.5+907.4+167.5+105.4+83.7+677.1+35.3+47.9+8.7+62.1+35+659.5+47.8+1.1</f>
        <v>9091.8</v>
      </c>
      <c r="E98" s="114">
        <f>D98/D97*100</f>
        <v>14.858188771132774</v>
      </c>
      <c r="F98" s="115">
        <f t="shared" si="11"/>
        <v>82.87196127938455</v>
      </c>
      <c r="G98" s="116">
        <f>D98/C98*100</f>
        <v>55.51701818448274</v>
      </c>
      <c r="H98" s="117">
        <f t="shared" si="12"/>
        <v>1879.1000000000004</v>
      </c>
      <c r="I98" s="106">
        <f>C98-D98</f>
        <v>7284.800000000001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49629.6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</f>
        <v>37453.00000000001</v>
      </c>
      <c r="E104" s="16">
        <f>D104/D156*100</f>
        <v>2.6300029258754813</v>
      </c>
      <c r="F104" s="16">
        <f>D104/B104*100</f>
        <v>75.46504505375826</v>
      </c>
      <c r="G104" s="16">
        <f aca="true" t="shared" si="13" ref="G104:G154">D104/C104*100</f>
        <v>50.77725686488773</v>
      </c>
      <c r="H104" s="60">
        <f aca="true" t="shared" si="14" ref="H104:H154">B104-D104</f>
        <v>12176.599999999991</v>
      </c>
      <c r="I104" s="60">
        <f aca="true" t="shared" si="15" ref="I104:I154">C104-D104</f>
        <v>36306.4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</f>
        <v>167.6</v>
      </c>
      <c r="E105" s="101">
        <f>D105/D104*100</f>
        <v>0.4474941927215442</v>
      </c>
      <c r="F105" s="92">
        <f>D105/B105*100</f>
        <v>51.37952176578803</v>
      </c>
      <c r="G105" s="101">
        <f>D105/C105*100</f>
        <v>30.83149374540103</v>
      </c>
      <c r="H105" s="100">
        <f t="shared" si="14"/>
        <v>158.59999999999891</v>
      </c>
      <c r="I105" s="100">
        <f t="shared" si="15"/>
        <v>376</v>
      </c>
    </row>
    <row r="106" spans="1:9" s="128" customFormat="1" ht="18">
      <c r="A106" s="102" t="s">
        <v>46</v>
      </c>
      <c r="B106" s="89">
        <f>47772.3-B64</f>
        <v>44338.200000000004</v>
      </c>
      <c r="C106" s="90">
        <f>65554.9+7.6+15.1-60.1+45.6-3+37.7+7.6-160</f>
        <v>65445.40000000001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</f>
        <v>34156.70000000001</v>
      </c>
      <c r="E106" s="92">
        <f>D106/D104*100</f>
        <v>91.19883587429581</v>
      </c>
      <c r="F106" s="92">
        <f aca="true" t="shared" si="16" ref="F106:F154">D106/B106*100</f>
        <v>77.03673130618746</v>
      </c>
      <c r="G106" s="92">
        <f t="shared" si="13"/>
        <v>52.19113948421128</v>
      </c>
      <c r="H106" s="90">
        <f t="shared" si="14"/>
        <v>10181.499999999993</v>
      </c>
      <c r="I106" s="90">
        <f t="shared" si="15"/>
        <v>31288.699999999997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4965.199999999997</v>
      </c>
      <c r="C108" s="104">
        <f>C104-C105-C106</f>
        <v>7770.399999999994</v>
      </c>
      <c r="D108" s="104">
        <f>D104-D105-D106</f>
        <v>3128.699999999997</v>
      </c>
      <c r="E108" s="105">
        <f>D108/D104*100</f>
        <v>8.353669932982662</v>
      </c>
      <c r="F108" s="105">
        <f t="shared" si="16"/>
        <v>63.01256746958831</v>
      </c>
      <c r="G108" s="105">
        <f t="shared" si="13"/>
        <v>40.26433645629568</v>
      </c>
      <c r="H108" s="166">
        <f t="shared" si="14"/>
        <v>1836.5</v>
      </c>
      <c r="I108" s="106">
        <f t="shared" si="15"/>
        <v>4641.699999999997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392017.39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364223.11979</v>
      </c>
      <c r="E109" s="63">
        <f>D109/D156*100</f>
        <v>25.57626547190334</v>
      </c>
      <c r="F109" s="63">
        <f>D109/B109*100</f>
        <v>92.90993947742982</v>
      </c>
      <c r="G109" s="63">
        <f t="shared" si="13"/>
        <v>57.16926802083203</v>
      </c>
      <c r="H109" s="62">
        <f t="shared" si="14"/>
        <v>27794.270209999988</v>
      </c>
      <c r="I109" s="62">
        <f t="shared" si="15"/>
        <v>272872.88021</v>
      </c>
      <c r="J109" s="96"/>
    </row>
    <row r="110" spans="1:9" s="128" customFormat="1" ht="37.5">
      <c r="A110" s="143" t="s">
        <v>50</v>
      </c>
      <c r="B110" s="144">
        <f>2815.4-351.7+310.2</f>
        <v>2773.9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</f>
        <v>1821.5999999999997</v>
      </c>
      <c r="E110" s="85">
        <f>D110/D109*100</f>
        <v>0.5001329956896418</v>
      </c>
      <c r="F110" s="85">
        <f t="shared" si="16"/>
        <v>65.66927430693246</v>
      </c>
      <c r="G110" s="85">
        <f t="shared" si="13"/>
        <v>36.55115677107369</v>
      </c>
      <c r="H110" s="86">
        <f t="shared" si="14"/>
        <v>952.3000000000004</v>
      </c>
      <c r="I110" s="86">
        <f t="shared" si="15"/>
        <v>3162.1000000000004</v>
      </c>
    </row>
    <row r="111" spans="1:9" s="128" customFormat="1" ht="18">
      <c r="A111" s="88" t="s">
        <v>23</v>
      </c>
      <c r="B111" s="89">
        <f>1248.1-63.4+87.96</f>
        <v>1272.6599999999999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41.342775581906025</v>
      </c>
      <c r="F111" s="92">
        <f t="shared" si="16"/>
        <v>59.17527069287949</v>
      </c>
      <c r="G111" s="92">
        <f t="shared" si="13"/>
        <v>32.29139867935855</v>
      </c>
      <c r="H111" s="90">
        <f t="shared" si="14"/>
        <v>519.5599999999998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</f>
        <v>3114.2999999999997</v>
      </c>
      <c r="E116" s="85">
        <f>D116/D109*100</f>
        <v>0.8550528043896858</v>
      </c>
      <c r="F116" s="85">
        <f t="shared" si="16"/>
        <v>79.75364285897206</v>
      </c>
      <c r="G116" s="85">
        <f t="shared" si="13"/>
        <v>53.832192491184394</v>
      </c>
      <c r="H116" s="86">
        <f t="shared" si="14"/>
        <v>790.6000000000004</v>
      </c>
      <c r="I116" s="86">
        <f t="shared" si="15"/>
        <v>2670.9</v>
      </c>
      <c r="K116" s="150">
        <f>H124+H143</f>
        <v>522.4999999999998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</f>
        <v>507.2000000000001</v>
      </c>
      <c r="E121" s="85">
        <f>D121/D109*100</f>
        <v>0.1392553005126188</v>
      </c>
      <c r="F121" s="85">
        <f t="shared" si="16"/>
        <v>80.84156837743068</v>
      </c>
      <c r="G121" s="85">
        <f t="shared" si="13"/>
        <v>49.49258391881344</v>
      </c>
      <c r="H121" s="86">
        <f t="shared" si="14"/>
        <v>120.19999999999999</v>
      </c>
      <c r="I121" s="86">
        <f t="shared" si="15"/>
        <v>517.5999999999999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79.37697160883279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0.02039958365159222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0.026906584089583276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f>14991.8</f>
        <v>14991.8</v>
      </c>
      <c r="C127" s="159">
        <f>6156.2+17413.5-8000</f>
        <v>15569.7</v>
      </c>
      <c r="D127" s="160">
        <f>871.9+408.1+585.9+900.5+901.8+879.7+893+994.8+887.7+852.4+0.1+789.7+988.1+754.9+941.7+788.3+949.6</f>
        <v>13388.2</v>
      </c>
      <c r="E127" s="161">
        <f>D127/D109*100</f>
        <v>3.6758237664097844</v>
      </c>
      <c r="F127" s="162">
        <f t="shared" si="16"/>
        <v>89.30348590562842</v>
      </c>
      <c r="G127" s="162">
        <f t="shared" si="13"/>
        <v>85.98881160202187</v>
      </c>
      <c r="H127" s="163">
        <f t="shared" si="14"/>
        <v>1603.5999999999985</v>
      </c>
      <c r="I127" s="163">
        <f t="shared" si="15"/>
        <v>2181.5</v>
      </c>
      <c r="J127" s="164"/>
      <c r="K127" s="165">
        <f>H110+H113+H116+H121+H123+H129+H130+H132+H134+H138+H139+H141+H150+H70+H128</f>
        <v>3948.56538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640.1599999999999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v>2.2</v>
      </c>
      <c r="E129" s="95">
        <f>D129/D109*100</f>
        <v>0.0006040253571130941</v>
      </c>
      <c r="F129" s="85">
        <f t="shared" si="16"/>
        <v>0.45548654244306425</v>
      </c>
      <c r="G129" s="85">
        <f t="shared" si="13"/>
        <v>0.45548654244306425</v>
      </c>
      <c r="H129" s="86">
        <f t="shared" si="14"/>
        <v>480.8</v>
      </c>
      <c r="I129" s="86">
        <f t="shared" si="15"/>
        <v>480.8</v>
      </c>
      <c r="K129" s="87">
        <f>H133+H140</f>
        <v>365.3999999999999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0.05938667488343738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/>
      <c r="E134" s="95">
        <f>D134/D109*100</f>
        <v>0</v>
      </c>
      <c r="F134" s="85">
        <f t="shared" si="16"/>
        <v>0</v>
      </c>
      <c r="G134" s="85">
        <f t="shared" si="13"/>
        <v>0</v>
      </c>
      <c r="H134" s="86">
        <f t="shared" si="14"/>
        <v>100</v>
      </c>
      <c r="I134" s="86">
        <f t="shared" si="15"/>
        <v>250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</f>
        <v>1276.8</v>
      </c>
      <c r="C138" s="93">
        <v>2964.5</v>
      </c>
      <c r="D138" s="94">
        <f>203+174+113.5+76.2+55.5+17.2+64.2+103.9+40.9+12.5+10.2+13.3+28.3+0.1+10.1</f>
        <v>922.9000000000001</v>
      </c>
      <c r="E138" s="95">
        <f>D138/D109*100</f>
        <v>0.253388637308943</v>
      </c>
      <c r="F138" s="85">
        <f t="shared" si="16"/>
        <v>72.28226817042608</v>
      </c>
      <c r="G138" s="85">
        <f t="shared" si="13"/>
        <v>31.131725417439704</v>
      </c>
      <c r="H138" s="86">
        <f t="shared" si="14"/>
        <v>353.89999999999986</v>
      </c>
      <c r="I138" s="86">
        <f t="shared" si="15"/>
        <v>2041.6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</f>
        <v>72.8</v>
      </c>
      <c r="E139" s="95">
        <f>D139/D109*100</f>
        <v>0.019987748180833296</v>
      </c>
      <c r="F139" s="85">
        <f t="shared" si="16"/>
        <v>31.652173913043473</v>
      </c>
      <c r="G139" s="85">
        <f t="shared" si="13"/>
        <v>20.8</v>
      </c>
      <c r="H139" s="86">
        <f t="shared" si="14"/>
        <v>157.2</v>
      </c>
      <c r="I139" s="86">
        <f t="shared" si="15"/>
        <v>277.2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</f>
        <v>4.800000000000001</v>
      </c>
      <c r="E140" s="92"/>
      <c r="F140" s="85">
        <f>D140/B140*100</f>
        <v>6.000000000000001</v>
      </c>
      <c r="G140" s="92">
        <f>D140/C140*100</f>
        <v>4.363636363636364</v>
      </c>
      <c r="H140" s="90">
        <f>B140-D140</f>
        <v>75.2</v>
      </c>
      <c r="I140" s="90">
        <f>C140-D140</f>
        <v>105.2</v>
      </c>
    </row>
    <row r="141" spans="1:9" s="96" customFormat="1" ht="32.2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3.4+29.8+0.5+0.6+0.5+7+95+1+3.4+1.6+21.9+0.5+0.2+14.5+1.1+4.5+5.3+14.7+1.23462+4.7+11.1+4.8+0.3+0.3+3.4+16.7</f>
        <v>248.03462000000002</v>
      </c>
      <c r="E141" s="95">
        <f>D141/D109*100</f>
        <v>0.06809963632814119</v>
      </c>
      <c r="F141" s="85">
        <f>D141/B141*100</f>
        <v>59.911743961352656</v>
      </c>
      <c r="G141" s="85">
        <f>D141/C141*100</f>
        <v>38.58059107170633</v>
      </c>
      <c r="H141" s="86">
        <f t="shared" si="14"/>
        <v>165.96537999999998</v>
      </c>
      <c r="I141" s="86">
        <f t="shared" si="15"/>
        <v>394.86537999999996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0.4+29.8+0.5+0.6+95+0.7+18.5+0.5+14.5+1.1+4.5+14.8+1.2+11.1+4.8+0.2+15.2</f>
        <v>213.39999999999998</v>
      </c>
      <c r="E142" s="92">
        <f>D142/D141*100</f>
        <v>86.0363766961241</v>
      </c>
      <c r="F142" s="92">
        <f t="shared" si="16"/>
        <v>63.89221556886226</v>
      </c>
      <c r="G142" s="92">
        <f>D142/C142*100</f>
        <v>40.65536292627167</v>
      </c>
      <c r="H142" s="90">
        <f t="shared" si="14"/>
        <v>120.60000000000002</v>
      </c>
      <c r="I142" s="90">
        <f t="shared" si="15"/>
        <v>311.5</v>
      </c>
    </row>
    <row r="143" spans="1:9" s="96" customFormat="1" ht="18.75">
      <c r="A143" s="145" t="s">
        <v>94</v>
      </c>
      <c r="B143" s="146">
        <f>1393.9+241.3</f>
        <v>1635.2</v>
      </c>
      <c r="C143" s="93">
        <v>2262.8</v>
      </c>
      <c r="D143" s="94">
        <f>33.6+100.1+61.4+1.9+88.9+76.4+140.9+13.9+60.1+109.3+18.6+51.1+12+15.7+91.6+92.9+151.5+21.4+117.4-12.2+110</f>
        <v>1356.5000000000002</v>
      </c>
      <c r="E143" s="95">
        <f>D143/D109*100</f>
        <v>0.3724365440563237</v>
      </c>
      <c r="F143" s="85">
        <f t="shared" si="16"/>
        <v>82.95621330724072</v>
      </c>
      <c r="G143" s="85">
        <f t="shared" si="13"/>
        <v>59.94785221849037</v>
      </c>
      <c r="H143" s="86">
        <f t="shared" si="14"/>
        <v>278.6999999999998</v>
      </c>
      <c r="I143" s="86">
        <f t="shared" si="15"/>
        <v>906.3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</f>
        <v>1085.9</v>
      </c>
      <c r="E144" s="92">
        <f>D144/D143*100</f>
        <v>80.05160339107998</v>
      </c>
      <c r="F144" s="92">
        <f t="shared" si="16"/>
        <v>83.02622524657849</v>
      </c>
      <c r="G144" s="92">
        <f t="shared" si="13"/>
        <v>58.15036949769734</v>
      </c>
      <c r="H144" s="90">
        <f t="shared" si="14"/>
        <v>222</v>
      </c>
      <c r="I144" s="90">
        <f t="shared" si="15"/>
        <v>781.5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</f>
        <v>27.000000000000007</v>
      </c>
      <c r="E145" s="92">
        <f>D145/D143*100</f>
        <v>1.9904165130851459</v>
      </c>
      <c r="F145" s="92">
        <f t="shared" si="16"/>
        <v>90.90909090909093</v>
      </c>
      <c r="G145" s="92">
        <f>D145/C145*100</f>
        <v>56.250000000000014</v>
      </c>
      <c r="H145" s="90">
        <f t="shared" si="14"/>
        <v>2.6999999999999957</v>
      </c>
      <c r="I145" s="90">
        <f t="shared" si="15"/>
        <v>20.999999999999993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0.26384925826621974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109267+4158.2+817.2+2596.9+9182.4</f>
        <v>126021.69999999998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</f>
        <v>117228.20000000001</v>
      </c>
      <c r="E148" s="95">
        <f>D148/D109*100</f>
        <v>32.18582062214782</v>
      </c>
      <c r="F148" s="85">
        <f t="shared" si="16"/>
        <v>93.02223347248928</v>
      </c>
      <c r="G148" s="85">
        <f t="shared" si="13"/>
        <v>79.65879987415308</v>
      </c>
      <c r="H148" s="86">
        <f t="shared" si="14"/>
        <v>8793.49999999997</v>
      </c>
      <c r="I148" s="86">
        <f t="shared" si="15"/>
        <v>29934.699999999983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30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9.666666666666664</v>
      </c>
      <c r="G150" s="85">
        <f>D150/C150*100</f>
        <v>5.799999999999999</v>
      </c>
      <c r="H150" s="86">
        <f>B150-D150</f>
        <v>27.1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0.015183001021979137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f>7865.8+504+2875.7</f>
        <v>11245.5</v>
      </c>
      <c r="C152" s="93">
        <f>509.5+13731.5</f>
        <v>14241</v>
      </c>
      <c r="D152" s="94">
        <f>469.6+898.6+871.8+55+430.7+600.4+36+430.7-0.1+542+60.6+1510.5+423.8+77.7+719.5+23.4+379.6+98.9+504+871.8+627.7</f>
        <v>9632.2</v>
      </c>
      <c r="E152" s="95">
        <f>D152/D109*100</f>
        <v>2.6445877476294295</v>
      </c>
      <c r="F152" s="85">
        <f t="shared" si="16"/>
        <v>85.65381708238851</v>
      </c>
      <c r="G152" s="85">
        <f t="shared" si="13"/>
        <v>67.63710413594552</v>
      </c>
      <c r="H152" s="86">
        <f t="shared" si="14"/>
        <v>1613.2999999999993</v>
      </c>
      <c r="I152" s="86">
        <f t="shared" si="15"/>
        <v>4608.799999999999</v>
      </c>
    </row>
    <row r="153" spans="1:9" s="96" customFormat="1" ht="19.5" customHeight="1">
      <c r="A153" s="145" t="s">
        <v>48</v>
      </c>
      <c r="B153" s="146">
        <f>131884.3+164.1+400-3215.3+0.1-117.2-2082.9+700+1434.2+51424.69</f>
        <v>180591.99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+46081.7-5693.5</f>
        <v>174898.38516999997</v>
      </c>
      <c r="E153" s="95">
        <f>D153/D109*100</f>
        <v>48.01957252764213</v>
      </c>
      <c r="F153" s="85">
        <f t="shared" si="16"/>
        <v>96.84725505821159</v>
      </c>
      <c r="G153" s="85">
        <f t="shared" si="13"/>
        <v>47.328841382512834</v>
      </c>
      <c r="H153" s="86">
        <f t="shared" si="14"/>
        <v>5693.604830000026</v>
      </c>
      <c r="I153" s="86">
        <f>C153-D153</f>
        <v>194640.31483000005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</f>
        <v>39622.8</v>
      </c>
      <c r="E154" s="95">
        <f>D154/D109*100</f>
        <v>10.87871632719123</v>
      </c>
      <c r="F154" s="85">
        <f t="shared" si="16"/>
        <v>87.5</v>
      </c>
      <c r="G154" s="85">
        <f t="shared" si="13"/>
        <v>58.33316157526684</v>
      </c>
      <c r="H154" s="86">
        <f t="shared" si="14"/>
        <v>5660.4000000000015</v>
      </c>
      <c r="I154" s="86">
        <f t="shared" si="15"/>
        <v>28302.199999999997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402377.41979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1653278.79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1424066.85679</v>
      </c>
      <c r="E156" s="25">
        <v>100</v>
      </c>
      <c r="F156" s="3">
        <f>D156/B156*100</f>
        <v>86.13591763250045</v>
      </c>
      <c r="G156" s="3">
        <f aca="true" t="shared" si="17" ref="G156:G162">D156/C156*100</f>
        <v>56.781369088844556</v>
      </c>
      <c r="H156" s="36">
        <f>B156-D156</f>
        <v>229211.93320999993</v>
      </c>
      <c r="I156" s="36">
        <f aca="true" t="shared" si="18" ref="I156:I162">C156-D156</f>
        <v>1083915.74321</v>
      </c>
      <c r="K156" s="129">
        <f>D156-114199.9-202905.8-214631.3-204053.8-222765.5+11.7-231911.7</f>
        <v>233610.55679000006</v>
      </c>
    </row>
    <row r="157" spans="1:9" ht="18.75">
      <c r="A157" s="15" t="s">
        <v>5</v>
      </c>
      <c r="B157" s="47">
        <f>B8+B20+B34+B53+B61+B93+B117+B122+B47+B144+B135+B105</f>
        <v>690315.1</v>
      </c>
      <c r="C157" s="47">
        <f>C8+C20+C34+C53+C61+C93+C117+C122+C47+C144+C135+C105</f>
        <v>995482.1</v>
      </c>
      <c r="D157" s="47">
        <f>D8+D20+D34+D53+D61+D93+D117+D122+D47+D144+D135+D105</f>
        <v>603232.3</v>
      </c>
      <c r="E157" s="6">
        <f>D157/D156*100</f>
        <v>42.35983002650244</v>
      </c>
      <c r="F157" s="6">
        <f aca="true" t="shared" si="19" ref="F157:F162">D157/B157*100</f>
        <v>87.385065168066</v>
      </c>
      <c r="G157" s="6">
        <f t="shared" si="17"/>
        <v>60.597001191683916</v>
      </c>
      <c r="H157" s="48">
        <f aca="true" t="shared" si="20" ref="H157:H162">B157-D157</f>
        <v>87082.79999999993</v>
      </c>
      <c r="I157" s="57">
        <f t="shared" si="18"/>
        <v>392249.79999999993</v>
      </c>
    </row>
    <row r="158" spans="1:9" ht="18.75">
      <c r="A158" s="15" t="s">
        <v>0</v>
      </c>
      <c r="B158" s="86">
        <f>B11+B23+B36+B56+B63+B94+B50+B145+B111+B114+B98+B142+B131</f>
        <v>78827.45999999999</v>
      </c>
      <c r="C158" s="86">
        <f>C11+C23+C36+C56+C63+C94+C50+C145+C111+C114+C98+C142+C131</f>
        <v>125217.3</v>
      </c>
      <c r="D158" s="86">
        <f>D11+D23+D36+D56+D63+D94+D50+D145+D111+D114+D98+D142+D131</f>
        <v>63815.89999999997</v>
      </c>
      <c r="E158" s="6">
        <f>D158/D156*100</f>
        <v>4.481243257345928</v>
      </c>
      <c r="F158" s="6">
        <f t="shared" si="19"/>
        <v>80.95643320233835</v>
      </c>
      <c r="G158" s="6">
        <f t="shared" si="17"/>
        <v>50.964123966895926</v>
      </c>
      <c r="H158" s="48">
        <f>B158-D158</f>
        <v>15011.56000000002</v>
      </c>
      <c r="I158" s="57">
        <f t="shared" si="18"/>
        <v>61401.40000000003</v>
      </c>
    </row>
    <row r="159" spans="1:9" ht="18.75">
      <c r="A159" s="15" t="s">
        <v>1</v>
      </c>
      <c r="B159" s="135">
        <f>B22+B10+B55+B49+B62+B35+B126</f>
        <v>31748.300000000003</v>
      </c>
      <c r="C159" s="135">
        <f>C22+C10+C55+C49+C62+C35+C126</f>
        <v>48102.700000000004</v>
      </c>
      <c r="D159" s="135">
        <f>D22+D10+D55+D49+D62+D35+D126</f>
        <v>27075.2</v>
      </c>
      <c r="E159" s="6">
        <f>D159/D156*100</f>
        <v>1.9012590505076716</v>
      </c>
      <c r="F159" s="6">
        <f t="shared" si="19"/>
        <v>85.28078668779115</v>
      </c>
      <c r="G159" s="6">
        <f t="shared" si="17"/>
        <v>56.286237570864</v>
      </c>
      <c r="H159" s="48">
        <f t="shared" si="20"/>
        <v>4673.100000000002</v>
      </c>
      <c r="I159" s="57">
        <f t="shared" si="18"/>
        <v>21027.500000000004</v>
      </c>
    </row>
    <row r="160" spans="1:9" ht="21" customHeight="1">
      <c r="A160" s="15" t="s">
        <v>12</v>
      </c>
      <c r="B160" s="135">
        <f>B12+B24+B106+B64+B38+B95+B133+B57+B140+B120+B44+B73</f>
        <v>60031</v>
      </c>
      <c r="C160" s="135">
        <f>C12+C24+C106+C64+C38+C95+C133+C57+C140+C120+C44+C73</f>
        <v>87440.30000000002</v>
      </c>
      <c r="D160" s="135">
        <f>D12+D24+D106+D64+D38+D95+D133+D57+D140+D120+D44+D73</f>
        <v>46559.80000000001</v>
      </c>
      <c r="E160" s="6">
        <f>D160/D156*100</f>
        <v>3.2694953736196632</v>
      </c>
      <c r="F160" s="6">
        <f>D160/B160*100</f>
        <v>77.55959420965836</v>
      </c>
      <c r="G160" s="6">
        <f t="shared" si="17"/>
        <v>53.24753002905983</v>
      </c>
      <c r="H160" s="48">
        <f>B160-D160</f>
        <v>13471.19999999999</v>
      </c>
      <c r="I160" s="57">
        <f t="shared" si="18"/>
        <v>40880.50000000001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0.0027035247549249994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792304.3300000001</v>
      </c>
      <c r="C162" s="59">
        <f>C156-C157-C158-C159-C160-C161</f>
        <v>1251617.3</v>
      </c>
      <c r="D162" s="59">
        <f>D156-D157-D158-D159-D160-D161</f>
        <v>683345.15679</v>
      </c>
      <c r="E162" s="28">
        <f>D162/D156*100</f>
        <v>47.98546876726936</v>
      </c>
      <c r="F162" s="28">
        <f t="shared" si="19"/>
        <v>86.247812982418</v>
      </c>
      <c r="G162" s="28">
        <f t="shared" si="17"/>
        <v>54.59697279591773</v>
      </c>
      <c r="H162" s="80">
        <f t="shared" si="20"/>
        <v>108959.17321000004</v>
      </c>
      <c r="I162" s="80">
        <f t="shared" si="18"/>
        <v>568272.14321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1424066.85679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1424066.85679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2019-08-06T05:16:12Z</cp:lastPrinted>
  <dcterms:created xsi:type="dcterms:W3CDTF">2000-06-20T04:48:00Z</dcterms:created>
  <dcterms:modified xsi:type="dcterms:W3CDTF">2019-08-07T12:46:02Z</dcterms:modified>
  <cp:category/>
  <cp:version/>
  <cp:contentType/>
  <cp:contentStatus/>
</cp:coreProperties>
</file>